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tabRatio="709" activeTab="4"/>
  </bookViews>
  <sheets>
    <sheet name="OPD" sheetId="1" r:id="rId1"/>
    <sheet name="IPD ADMISSION" sheetId="2" r:id="rId2"/>
    <sheet name="OCCUPANCY" sheetId="3" r:id="rId3"/>
    <sheet name="OPERATIVE RECORD" sheetId="4" r:id="rId4"/>
    <sheet name="Delivery Report" sheetId="5" r:id="rId5"/>
  </sheets>
  <definedNames>
    <definedName name="_xlnm.Print_Area" localSheetId="4">'Delivery Report'!$A$1:$E$8</definedName>
    <definedName name="_xlnm.Print_Area" localSheetId="1">'IPD ADMISSION'!$A$1:$O$9</definedName>
    <definedName name="_xlnm.Print_Area" localSheetId="2">'OCCUPANCY'!$A$1:$O$8</definedName>
    <definedName name="_xlnm.Print_Area" localSheetId="0">'OPD'!$A$1:$P$9</definedName>
    <definedName name="_xlnm.Print_Area" localSheetId="3">'OPERATIVE RECORD'!$A$1:$V$8</definedName>
  </definedNames>
  <calcPr fullCalcOnLoad="1"/>
</workbook>
</file>

<file path=xl/sharedStrings.xml><?xml version="1.0" encoding="utf-8"?>
<sst xmlns="http://schemas.openxmlformats.org/spreadsheetml/2006/main" count="117" uniqueCount="46">
  <si>
    <t>PARUL SEVASHRAM HOSPITAL</t>
  </si>
  <si>
    <t>MONTH</t>
  </si>
  <si>
    <t>MEDICINE</t>
  </si>
  <si>
    <t>SURGERY</t>
  </si>
  <si>
    <t>PAEDIATRICS</t>
  </si>
  <si>
    <t>ORTHOPEDICS</t>
  </si>
  <si>
    <t>ENT</t>
  </si>
  <si>
    <t>SKIN</t>
  </si>
  <si>
    <t>TOTAL</t>
  </si>
  <si>
    <t>FEBRUARY</t>
  </si>
  <si>
    <t>MARCH</t>
  </si>
  <si>
    <t>JANUARY</t>
  </si>
  <si>
    <t>MAJOR</t>
  </si>
  <si>
    <t>MINOR</t>
  </si>
  <si>
    <t xml:space="preserve">OPHTHALMOLOGY </t>
  </si>
  <si>
    <t>TOTAL Per Month</t>
  </si>
  <si>
    <t>Av.Per Day</t>
  </si>
  <si>
    <t>TOTAL Operation Major</t>
  </si>
  <si>
    <t>TOTAL Operation Minor</t>
  </si>
  <si>
    <t>Av.Operation Major Per Day</t>
  </si>
  <si>
    <t>Av.Operation Minor Per Day</t>
  </si>
  <si>
    <t>NORMAL 
DELIVERY</t>
  </si>
  <si>
    <t>LSCS</t>
  </si>
  <si>
    <t>Av. Per Day</t>
  </si>
  <si>
    <t>PSYCHIATRY</t>
  </si>
  <si>
    <t>AVERAGE PER DAY</t>
  </si>
  <si>
    <t>AVERAGE    PER DAY</t>
  </si>
  <si>
    <t>AVERAGE   PER DAY</t>
  </si>
  <si>
    <t xml:space="preserve">GYNAEC
</t>
  </si>
  <si>
    <t>OPHTHALMOLOGY</t>
  </si>
  <si>
    <t>DENTISTRY</t>
  </si>
  <si>
    <t>RESPIRATORY</t>
  </si>
  <si>
    <t>OBST</t>
  </si>
  <si>
    <t xml:space="preserve">GYNAEC </t>
  </si>
  <si>
    <t>GYNAEC</t>
  </si>
  <si>
    <t>GYNAEC/OBST</t>
  </si>
  <si>
    <t>General Medicine</t>
  </si>
  <si>
    <t>Emergency Medicine</t>
  </si>
  <si>
    <t>EMERGENCY MEDICINE</t>
  </si>
  <si>
    <t>Cardiac</t>
  </si>
  <si>
    <t>OPD RECORD - 01/01/2024 TO 31/03/2024</t>
  </si>
  <si>
    <t>IPD(ADMISSIONS) RECORD - 01/01/2024 TO 31/03/2024</t>
  </si>
  <si>
    <t>OCCUPANCY RECORD - 01/01/2024 TO 31/03/2024</t>
  </si>
  <si>
    <t>%</t>
  </si>
  <si>
    <t>OPERATIVE RECORD - 01/01/2024 TO 31/03/2024</t>
  </si>
  <si>
    <t>DELIVERY RECORD - 01/01/2024 TO 31/03/2024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</si>
</sst>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_);\(0\)"/>
    <numFmt numFmtId="188" formatCode="[$-409]mmmm\-yy;@"/>
    <numFmt numFmtId="189" formatCode="[$-409]h:mm:ss\ AM/PM"/>
    <numFmt numFmtId="190" formatCode="[$-409]mmmm\ dd\,\ yyyy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0000"/>
    <numFmt numFmtId="197" formatCode="0.000000000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87" fontId="2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87" fontId="21" fillId="0" borderId="10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87" fontId="22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87" fontId="22" fillId="0" borderId="0" xfId="0" applyNumberFormat="1" applyFont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85" fontId="22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86" fontId="22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7" width="16.57421875" style="10" customWidth="1"/>
    <col min="8" max="8" width="18.00390625" style="10" customWidth="1"/>
    <col min="9" max="11" width="16.57421875" style="10" customWidth="1"/>
    <col min="12" max="12" width="18.421875" style="10" customWidth="1"/>
    <col min="13" max="16384" width="16.57421875" style="10" customWidth="1"/>
  </cols>
  <sheetData>
    <row r="1" spans="1:17" ht="38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9"/>
    </row>
    <row r="2" spans="1:17" ht="38.25" customHeight="1">
      <c r="A2" s="17" t="s">
        <v>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9"/>
    </row>
    <row r="3" spans="1:16" ht="15.75">
      <c r="A3" s="18" t="s">
        <v>1</v>
      </c>
      <c r="B3" s="19" t="s">
        <v>2</v>
      </c>
      <c r="C3" s="20"/>
      <c r="D3" s="18" t="s">
        <v>3</v>
      </c>
      <c r="E3" s="18" t="s">
        <v>33</v>
      </c>
      <c r="F3" s="18" t="s">
        <v>32</v>
      </c>
      <c r="G3" s="18" t="s">
        <v>4</v>
      </c>
      <c r="H3" s="18" t="s">
        <v>5</v>
      </c>
      <c r="I3" s="18" t="s">
        <v>6</v>
      </c>
      <c r="J3" s="18" t="s">
        <v>29</v>
      </c>
      <c r="K3" s="18" t="s">
        <v>7</v>
      </c>
      <c r="L3" s="18" t="s">
        <v>31</v>
      </c>
      <c r="M3" s="18" t="s">
        <v>24</v>
      </c>
      <c r="N3" s="18" t="s">
        <v>30</v>
      </c>
      <c r="O3" s="18" t="s">
        <v>15</v>
      </c>
      <c r="P3" s="18" t="s">
        <v>16</v>
      </c>
    </row>
    <row r="4" spans="1:16" ht="31.5">
      <c r="A4" s="21"/>
      <c r="B4" s="22" t="s">
        <v>36</v>
      </c>
      <c r="C4" s="22" t="s">
        <v>37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49.5" customHeight="1">
      <c r="A5" s="3" t="s">
        <v>11</v>
      </c>
      <c r="B5" s="2">
        <v>7823</v>
      </c>
      <c r="C5" s="2">
        <v>3021</v>
      </c>
      <c r="D5" s="2">
        <v>4811</v>
      </c>
      <c r="E5" s="2">
        <v>1765</v>
      </c>
      <c r="F5" s="2">
        <v>2158</v>
      </c>
      <c r="G5" s="2">
        <v>3153</v>
      </c>
      <c r="H5" s="2">
        <v>3529</v>
      </c>
      <c r="I5" s="2">
        <v>2063</v>
      </c>
      <c r="J5" s="2">
        <v>1902</v>
      </c>
      <c r="K5" s="2">
        <v>1831</v>
      </c>
      <c r="L5" s="2">
        <v>1660</v>
      </c>
      <c r="M5" s="2">
        <v>1594</v>
      </c>
      <c r="N5" s="2">
        <v>890</v>
      </c>
      <c r="O5" s="3">
        <f>SUM(B5:N5)</f>
        <v>36200</v>
      </c>
      <c r="P5" s="4">
        <f>O5/26</f>
        <v>1392.3076923076924</v>
      </c>
      <c r="R5" s="10">
        <v>26</v>
      </c>
    </row>
    <row r="6" spans="1:18" ht="49.5" customHeight="1">
      <c r="A6" s="1" t="s">
        <v>9</v>
      </c>
      <c r="B6" s="2">
        <v>7744</v>
      </c>
      <c r="C6" s="2">
        <v>2827</v>
      </c>
      <c r="D6" s="2">
        <v>4806</v>
      </c>
      <c r="E6" s="2">
        <v>1701</v>
      </c>
      <c r="F6" s="2">
        <v>1891</v>
      </c>
      <c r="G6" s="2">
        <v>2887</v>
      </c>
      <c r="H6" s="2">
        <v>3238</v>
      </c>
      <c r="I6" s="2">
        <v>1774</v>
      </c>
      <c r="J6" s="2">
        <v>2898</v>
      </c>
      <c r="K6" s="2">
        <v>1803</v>
      </c>
      <c r="L6" s="2">
        <v>1496</v>
      </c>
      <c r="M6" s="2">
        <v>1489</v>
      </c>
      <c r="N6" s="2">
        <v>2156</v>
      </c>
      <c r="O6" s="3">
        <f>SUM(B6:N6)</f>
        <v>36710</v>
      </c>
      <c r="P6" s="4">
        <f>O6/25</f>
        <v>1468.4</v>
      </c>
      <c r="R6" s="10">
        <v>25</v>
      </c>
    </row>
    <row r="7" spans="1:18" ht="49.5" customHeight="1">
      <c r="A7" s="1" t="s">
        <v>10</v>
      </c>
      <c r="B7" s="2">
        <v>8050</v>
      </c>
      <c r="C7" s="2">
        <v>3118</v>
      </c>
      <c r="D7" s="2">
        <v>4852</v>
      </c>
      <c r="E7" s="2">
        <v>1500</v>
      </c>
      <c r="F7" s="2">
        <v>1640</v>
      </c>
      <c r="G7" s="2">
        <v>2603</v>
      </c>
      <c r="H7" s="2">
        <v>2832</v>
      </c>
      <c r="I7" s="2">
        <v>1541</v>
      </c>
      <c r="J7" s="2">
        <v>2374</v>
      </c>
      <c r="K7" s="2">
        <v>1795</v>
      </c>
      <c r="L7" s="2">
        <v>1455</v>
      </c>
      <c r="M7" s="2">
        <v>1382</v>
      </c>
      <c r="N7" s="2">
        <v>1526</v>
      </c>
      <c r="O7" s="3">
        <f>SUM(B7:N7)</f>
        <v>34668</v>
      </c>
      <c r="P7" s="4">
        <f>O7/25</f>
        <v>1386.72</v>
      </c>
      <c r="R7" s="10">
        <v>25</v>
      </c>
    </row>
    <row r="8" spans="1:16" ht="49.5" customHeight="1">
      <c r="A8" s="1" t="s">
        <v>8</v>
      </c>
      <c r="B8" s="6">
        <f>SUM(B5:B7)</f>
        <v>23617</v>
      </c>
      <c r="C8" s="6">
        <f>SUM(C5:C7)</f>
        <v>8966</v>
      </c>
      <c r="D8" s="6">
        <f>SUM(D5:D7)</f>
        <v>14469</v>
      </c>
      <c r="E8" s="6">
        <f>SUM(E5:E7)</f>
        <v>4966</v>
      </c>
      <c r="F8" s="6">
        <f>SUM(F5:F7)</f>
        <v>5689</v>
      </c>
      <c r="G8" s="6">
        <f>SUM(G5:G7)</f>
        <v>8643</v>
      </c>
      <c r="H8" s="6">
        <f>SUM(H5:H7)</f>
        <v>9599</v>
      </c>
      <c r="I8" s="6">
        <f>SUM(I5:I7)</f>
        <v>5378</v>
      </c>
      <c r="J8" s="6">
        <f>SUM(J5:J7)</f>
        <v>7174</v>
      </c>
      <c r="K8" s="6">
        <f>SUM(K5:K7)</f>
        <v>5429</v>
      </c>
      <c r="L8" s="6">
        <f>SUM(L5:L7)</f>
        <v>4611</v>
      </c>
      <c r="M8" s="6">
        <f>SUM(M5:M7)</f>
        <v>4465</v>
      </c>
      <c r="N8" s="6">
        <f>SUM(N5:N7)</f>
        <v>4572</v>
      </c>
      <c r="O8" s="6">
        <f>SUM(O5:O7)</f>
        <v>107578</v>
      </c>
      <c r="P8" s="7">
        <f>O8/76</f>
        <v>1415.5</v>
      </c>
    </row>
    <row r="9" spans="1:16" ht="49.5" customHeight="1">
      <c r="A9" s="11" t="s">
        <v>25</v>
      </c>
      <c r="B9" s="4">
        <f>B8/76</f>
        <v>310.75</v>
      </c>
      <c r="C9" s="4">
        <f>C8/91</f>
        <v>98.52747252747253</v>
      </c>
      <c r="D9" s="4">
        <f aca="true" t="shared" si="0" ref="D9:O9">D8/76</f>
        <v>190.3815789473684</v>
      </c>
      <c r="E9" s="4">
        <f t="shared" si="0"/>
        <v>65.34210526315789</v>
      </c>
      <c r="F9" s="4">
        <f t="shared" si="0"/>
        <v>74.85526315789474</v>
      </c>
      <c r="G9" s="4">
        <f t="shared" si="0"/>
        <v>113.72368421052632</v>
      </c>
      <c r="H9" s="4">
        <f t="shared" si="0"/>
        <v>126.30263157894737</v>
      </c>
      <c r="I9" s="4">
        <f t="shared" si="0"/>
        <v>70.76315789473684</v>
      </c>
      <c r="J9" s="4">
        <f t="shared" si="0"/>
        <v>94.39473684210526</v>
      </c>
      <c r="K9" s="4">
        <f t="shared" si="0"/>
        <v>71.4342105263158</v>
      </c>
      <c r="L9" s="4">
        <f t="shared" si="0"/>
        <v>60.671052631578945</v>
      </c>
      <c r="M9" s="4">
        <f t="shared" si="0"/>
        <v>58.75</v>
      </c>
      <c r="N9" s="4">
        <f t="shared" si="0"/>
        <v>60.1578947368421</v>
      </c>
      <c r="O9" s="4">
        <f t="shared" si="0"/>
        <v>1415.5</v>
      </c>
      <c r="P9" s="8"/>
    </row>
    <row r="11" spans="2:4" ht="15.75">
      <c r="B11" s="12"/>
      <c r="C11" s="12"/>
      <c r="D11" s="13"/>
    </row>
    <row r="12" spans="3:16" ht="15.75">
      <c r="C12" s="12"/>
      <c r="O12" s="14"/>
      <c r="P12" s="14"/>
    </row>
    <row r="13" spans="3:16" ht="15.75">
      <c r="C13" s="12"/>
      <c r="H13" s="12"/>
      <c r="O13" s="14"/>
      <c r="P13" s="14"/>
    </row>
    <row r="14" spans="2:16" ht="15.75">
      <c r="B14" s="12"/>
      <c r="C14" s="12"/>
      <c r="E14" s="12"/>
      <c r="O14" s="15"/>
      <c r="P14" s="14"/>
    </row>
    <row r="15" spans="15:16" ht="15.75">
      <c r="O15" s="14"/>
      <c r="P15" s="14"/>
    </row>
    <row r="16" spans="15:16" ht="15.75">
      <c r="O16" s="14"/>
      <c r="P16" s="14"/>
    </row>
    <row r="17" spans="15:16" ht="15.75">
      <c r="O17" s="14"/>
      <c r="P17" s="14"/>
    </row>
    <row r="18" spans="15:16" ht="15.75">
      <c r="O18" s="14"/>
      <c r="P18" s="14"/>
    </row>
    <row r="19" spans="15:16" ht="15.75">
      <c r="O19" s="14"/>
      <c r="P19" s="14"/>
    </row>
    <row r="20" spans="15:16" ht="15.75">
      <c r="O20" s="14"/>
      <c r="P20" s="14"/>
    </row>
  </sheetData>
  <sheetProtection/>
  <mergeCells count="18">
    <mergeCell ref="P8:P9"/>
    <mergeCell ref="A1:P1"/>
    <mergeCell ref="A2:P2"/>
    <mergeCell ref="B3:C3"/>
    <mergeCell ref="D3:D4"/>
    <mergeCell ref="E3:E4"/>
    <mergeCell ref="F3:F4"/>
    <mergeCell ref="G3:G4"/>
    <mergeCell ref="H3:H4"/>
    <mergeCell ref="O3:O4"/>
    <mergeCell ref="P3:P4"/>
    <mergeCell ref="N3:N4"/>
    <mergeCell ref="A3:A4"/>
    <mergeCell ref="I3:I4"/>
    <mergeCell ref="J3:J4"/>
    <mergeCell ref="K3:K4"/>
    <mergeCell ref="L3:L4"/>
    <mergeCell ref="M3:M4"/>
  </mergeCells>
  <printOptions horizontalCentered="1"/>
  <pageMargins left="0.1968503937007874" right="0.15748031496062992" top="4.4" bottom="0.1968503937007874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3.421875" style="10" bestFit="1" customWidth="1"/>
    <col min="2" max="2" width="10.00390625" style="10" bestFit="1" customWidth="1"/>
    <col min="3" max="3" width="12.421875" style="10" customWidth="1"/>
    <col min="4" max="4" width="11.8515625" style="10" bestFit="1" customWidth="1"/>
    <col min="5" max="5" width="10.421875" style="10" bestFit="1" customWidth="1"/>
    <col min="6" max="6" width="7.00390625" style="10" bestFit="1" customWidth="1"/>
    <col min="7" max="7" width="16.421875" style="10" bestFit="1" customWidth="1"/>
    <col min="8" max="8" width="17.7109375" style="10" bestFit="1" customWidth="1"/>
    <col min="9" max="9" width="5.57421875" style="10" bestFit="1" customWidth="1"/>
    <col min="10" max="10" width="22.57421875" style="10" bestFit="1" customWidth="1"/>
    <col min="11" max="11" width="6.57421875" style="10" bestFit="1" customWidth="1"/>
    <col min="12" max="12" width="17.421875" style="10" bestFit="1" customWidth="1"/>
    <col min="13" max="13" width="15.421875" style="10" bestFit="1" customWidth="1"/>
    <col min="14" max="14" width="19.7109375" style="10" bestFit="1" customWidth="1"/>
    <col min="15" max="15" width="12.140625" style="10" bestFit="1" customWidth="1"/>
    <col min="16" max="18" width="11.140625" style="10" customWidth="1"/>
    <col min="19" max="19" width="3.28125" style="10" bestFit="1" customWidth="1"/>
    <col min="20" max="16384" width="11.140625" style="10" customWidth="1"/>
  </cols>
  <sheetData>
    <row r="1" spans="1:18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9"/>
      <c r="Q1" s="9"/>
      <c r="R1" s="9"/>
    </row>
    <row r="2" spans="1:18" ht="15.75">
      <c r="A2" s="17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9"/>
      <c r="Q2" s="9"/>
      <c r="R2" s="9"/>
    </row>
    <row r="3" spans="1:17" ht="15.75">
      <c r="A3" s="26" t="s">
        <v>1</v>
      </c>
      <c r="B3" s="19" t="s">
        <v>2</v>
      </c>
      <c r="C3" s="20"/>
      <c r="D3" s="18" t="s">
        <v>3</v>
      </c>
      <c r="E3" s="18" t="s">
        <v>34</v>
      </c>
      <c r="F3" s="18" t="s">
        <v>32</v>
      </c>
      <c r="G3" s="18" t="s">
        <v>4</v>
      </c>
      <c r="H3" s="18" t="s">
        <v>5</v>
      </c>
      <c r="I3" s="18" t="s">
        <v>6</v>
      </c>
      <c r="J3" s="18" t="s">
        <v>29</v>
      </c>
      <c r="K3" s="18" t="s">
        <v>7</v>
      </c>
      <c r="L3" s="18" t="s">
        <v>31</v>
      </c>
      <c r="M3" s="18" t="s">
        <v>24</v>
      </c>
      <c r="N3" s="18" t="s">
        <v>15</v>
      </c>
      <c r="O3" s="18" t="s">
        <v>16</v>
      </c>
      <c r="P3" s="14"/>
      <c r="Q3" s="14"/>
    </row>
    <row r="4" spans="1:17" ht="47.25">
      <c r="A4" s="27"/>
      <c r="B4" s="22" t="s">
        <v>36</v>
      </c>
      <c r="C4" s="22" t="s">
        <v>37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14"/>
      <c r="Q4" s="14"/>
    </row>
    <row r="5" spans="1:19" ht="36" customHeight="1">
      <c r="A5" s="1" t="s">
        <v>11</v>
      </c>
      <c r="B5" s="5">
        <v>1896</v>
      </c>
      <c r="C5" s="5">
        <v>793</v>
      </c>
      <c r="D5" s="5">
        <v>774</v>
      </c>
      <c r="E5" s="5">
        <v>195</v>
      </c>
      <c r="F5" s="5">
        <v>419</v>
      </c>
      <c r="G5" s="5">
        <v>484</v>
      </c>
      <c r="H5" s="5">
        <v>412</v>
      </c>
      <c r="I5" s="5">
        <v>266</v>
      </c>
      <c r="J5" s="5">
        <v>230</v>
      </c>
      <c r="K5" s="5">
        <v>66</v>
      </c>
      <c r="L5" s="5">
        <v>84</v>
      </c>
      <c r="M5" s="23">
        <v>45</v>
      </c>
      <c r="N5" s="3">
        <f>SUM(B5:M5)</f>
        <v>5664</v>
      </c>
      <c r="O5" s="4">
        <f>N5/31</f>
        <v>182.70967741935485</v>
      </c>
      <c r="S5" s="10">
        <v>31</v>
      </c>
    </row>
    <row r="6" spans="1:19" ht="36" customHeight="1">
      <c r="A6" s="3" t="s">
        <v>9</v>
      </c>
      <c r="B6" s="5">
        <v>1860</v>
      </c>
      <c r="C6" s="5">
        <v>768</v>
      </c>
      <c r="D6" s="5">
        <v>686</v>
      </c>
      <c r="E6" s="5">
        <v>213</v>
      </c>
      <c r="F6" s="5">
        <v>254</v>
      </c>
      <c r="G6" s="5">
        <v>420</v>
      </c>
      <c r="H6" s="5">
        <v>326</v>
      </c>
      <c r="I6" s="5">
        <v>200</v>
      </c>
      <c r="J6" s="5">
        <v>221</v>
      </c>
      <c r="K6" s="5">
        <v>35</v>
      </c>
      <c r="L6" s="5">
        <v>87</v>
      </c>
      <c r="M6" s="23">
        <v>38</v>
      </c>
      <c r="N6" s="3">
        <f>SUM(B6:M6)</f>
        <v>5108</v>
      </c>
      <c r="O6" s="4">
        <f>N6/29</f>
        <v>176.13793103448276</v>
      </c>
      <c r="S6" s="10">
        <v>29</v>
      </c>
    </row>
    <row r="7" spans="1:19" ht="36" customHeight="1">
      <c r="A7" s="3" t="s">
        <v>10</v>
      </c>
      <c r="B7" s="5">
        <v>1981</v>
      </c>
      <c r="C7" s="5">
        <v>797</v>
      </c>
      <c r="D7" s="5">
        <v>743</v>
      </c>
      <c r="E7" s="5">
        <v>246</v>
      </c>
      <c r="F7" s="5">
        <v>218</v>
      </c>
      <c r="G7" s="5">
        <v>346</v>
      </c>
      <c r="H7" s="5">
        <v>306</v>
      </c>
      <c r="I7" s="5">
        <v>184</v>
      </c>
      <c r="J7" s="5">
        <v>219</v>
      </c>
      <c r="K7" s="5">
        <v>29</v>
      </c>
      <c r="L7" s="5">
        <v>51</v>
      </c>
      <c r="M7" s="23">
        <v>15</v>
      </c>
      <c r="N7" s="3">
        <f>SUM(B7:M7)</f>
        <v>5135</v>
      </c>
      <c r="O7" s="4">
        <f>N7/31</f>
        <v>165.6451612903226</v>
      </c>
      <c r="S7" s="10">
        <v>31</v>
      </c>
    </row>
    <row r="8" spans="1:15" ht="36" customHeight="1">
      <c r="A8" s="3" t="s">
        <v>8</v>
      </c>
      <c r="B8" s="3">
        <f>SUM(B5:B7)</f>
        <v>5737</v>
      </c>
      <c r="C8" s="3">
        <f>SUM(C5:C7)</f>
        <v>2358</v>
      </c>
      <c r="D8" s="3">
        <f>SUM(D5:D7)</f>
        <v>2203</v>
      </c>
      <c r="E8" s="3">
        <f>SUM(E5:E7)</f>
        <v>654</v>
      </c>
      <c r="F8" s="3">
        <f>SUM(F5:F7)</f>
        <v>891</v>
      </c>
      <c r="G8" s="3">
        <f>SUM(G5:G7)</f>
        <v>1250</v>
      </c>
      <c r="H8" s="3">
        <f>SUM(H5:H7)</f>
        <v>1044</v>
      </c>
      <c r="I8" s="3">
        <f>SUM(I5:I7)</f>
        <v>650</v>
      </c>
      <c r="J8" s="3">
        <f>SUM(J5:J7)</f>
        <v>670</v>
      </c>
      <c r="K8" s="3">
        <f>SUM(K5:K7)</f>
        <v>130</v>
      </c>
      <c r="L8" s="3">
        <f>SUM(L5:L7)</f>
        <v>222</v>
      </c>
      <c r="M8" s="3">
        <f>SUM(M5:M7)</f>
        <v>98</v>
      </c>
      <c r="N8" s="3">
        <f>SUM(N5:N7)</f>
        <v>15907</v>
      </c>
      <c r="O8" s="24">
        <f>N8/91</f>
        <v>174.8021978021978</v>
      </c>
    </row>
    <row r="9" spans="1:15" ht="36" customHeight="1">
      <c r="A9" s="1" t="s">
        <v>26</v>
      </c>
      <c r="B9" s="4">
        <f>B8/91</f>
        <v>63.043956043956044</v>
      </c>
      <c r="C9" s="4">
        <f aca="true" t="shared" si="0" ref="C9:N9">C8/91</f>
        <v>25.912087912087912</v>
      </c>
      <c r="D9" s="4">
        <f t="shared" si="0"/>
        <v>24.208791208791208</v>
      </c>
      <c r="E9" s="4">
        <f t="shared" si="0"/>
        <v>7.186813186813187</v>
      </c>
      <c r="F9" s="4">
        <f t="shared" si="0"/>
        <v>9.791208791208792</v>
      </c>
      <c r="G9" s="4">
        <f t="shared" si="0"/>
        <v>13.736263736263735</v>
      </c>
      <c r="H9" s="4">
        <f t="shared" si="0"/>
        <v>11.472527472527473</v>
      </c>
      <c r="I9" s="4">
        <f t="shared" si="0"/>
        <v>7.142857142857143</v>
      </c>
      <c r="J9" s="4">
        <f t="shared" si="0"/>
        <v>7.362637362637362</v>
      </c>
      <c r="K9" s="4">
        <f t="shared" si="0"/>
        <v>1.4285714285714286</v>
      </c>
      <c r="L9" s="4">
        <f t="shared" si="0"/>
        <v>2.4395604395604398</v>
      </c>
      <c r="M9" s="4">
        <f t="shared" si="0"/>
        <v>1.0769230769230769</v>
      </c>
      <c r="N9" s="4">
        <f t="shared" si="0"/>
        <v>174.8021978021978</v>
      </c>
      <c r="O9" s="25"/>
    </row>
  </sheetData>
  <sheetProtection/>
  <mergeCells count="17">
    <mergeCell ref="O8:O9"/>
    <mergeCell ref="A1:O1"/>
    <mergeCell ref="A2:O2"/>
    <mergeCell ref="A3:A4"/>
    <mergeCell ref="B3:C3"/>
    <mergeCell ref="D3:D4"/>
    <mergeCell ref="E3:E4"/>
    <mergeCell ref="F3:F4"/>
    <mergeCell ref="G3:G4"/>
    <mergeCell ref="H3:H4"/>
    <mergeCell ref="O3:O4"/>
    <mergeCell ref="I3:I4"/>
    <mergeCell ref="J3:J4"/>
    <mergeCell ref="K3:K4"/>
    <mergeCell ref="L3:L4"/>
    <mergeCell ref="M3:M4"/>
    <mergeCell ref="N3:N4"/>
  </mergeCells>
  <printOptions horizontalCentered="1"/>
  <pageMargins left="0.31496062992125984" right="0" top="0.25" bottom="0.4330708661417323" header="0.196850393700787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3.421875" style="10" bestFit="1" customWidth="1"/>
    <col min="2" max="3" width="16.57421875" style="10" customWidth="1"/>
    <col min="4" max="4" width="11.8515625" style="10" bestFit="1" customWidth="1"/>
    <col min="5" max="5" width="11.00390625" style="10" bestFit="1" customWidth="1"/>
    <col min="6" max="7" width="19.140625" style="10" customWidth="1"/>
    <col min="8" max="8" width="6.140625" style="10" bestFit="1" customWidth="1"/>
    <col min="9" max="9" width="22.57421875" style="10" bestFit="1" customWidth="1"/>
    <col min="10" max="10" width="6.57421875" style="10" bestFit="1" customWidth="1"/>
    <col min="11" max="11" width="18.00390625" style="10" customWidth="1"/>
    <col min="12" max="12" width="15.00390625" style="10" customWidth="1"/>
    <col min="13" max="13" width="12.421875" style="10" customWidth="1"/>
    <col min="14" max="14" width="12.140625" style="10" bestFit="1" customWidth="1"/>
    <col min="15" max="15" width="12.421875" style="10" customWidth="1"/>
    <col min="16" max="16" width="6.140625" style="10" bestFit="1" customWidth="1"/>
    <col min="17" max="18" width="12.421875" style="10" customWidth="1"/>
    <col min="19" max="19" width="3.28125" style="10" bestFit="1" customWidth="1"/>
    <col min="20" max="16384" width="12.421875" style="10" customWidth="1"/>
  </cols>
  <sheetData>
    <row r="1" spans="1:18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9"/>
      <c r="P1" s="9"/>
      <c r="Q1" s="9"/>
      <c r="R1" s="9"/>
    </row>
    <row r="2" spans="1:18" ht="15.75">
      <c r="A2" s="17" t="s">
        <v>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9"/>
      <c r="P2" s="9"/>
      <c r="Q2" s="9"/>
      <c r="R2" s="9"/>
    </row>
    <row r="3" spans="1:18" ht="63">
      <c r="A3" s="28" t="s">
        <v>1</v>
      </c>
      <c r="B3" s="22" t="s">
        <v>2</v>
      </c>
      <c r="C3" s="22" t="s">
        <v>38</v>
      </c>
      <c r="D3" s="22" t="s">
        <v>3</v>
      </c>
      <c r="E3" s="22" t="s">
        <v>35</v>
      </c>
      <c r="F3" s="22" t="s">
        <v>4</v>
      </c>
      <c r="G3" s="22" t="s">
        <v>5</v>
      </c>
      <c r="H3" s="22" t="s">
        <v>6</v>
      </c>
      <c r="I3" s="22" t="s">
        <v>29</v>
      </c>
      <c r="J3" s="22" t="s">
        <v>7</v>
      </c>
      <c r="K3" s="22" t="s">
        <v>31</v>
      </c>
      <c r="L3" s="22" t="s">
        <v>24</v>
      </c>
      <c r="M3" s="22" t="s">
        <v>15</v>
      </c>
      <c r="N3" s="22" t="s">
        <v>16</v>
      </c>
      <c r="O3" s="14"/>
      <c r="P3" s="29" t="s">
        <v>43</v>
      </c>
      <c r="Q3" s="14"/>
      <c r="R3" s="30"/>
    </row>
    <row r="4" spans="1:19" ht="36" customHeight="1">
      <c r="A4" s="3" t="s">
        <v>11</v>
      </c>
      <c r="B4" s="5">
        <v>4118</v>
      </c>
      <c r="C4" s="5">
        <v>793</v>
      </c>
      <c r="D4" s="5">
        <v>3791</v>
      </c>
      <c r="E4" s="5">
        <v>2247</v>
      </c>
      <c r="F4" s="5">
        <v>2468</v>
      </c>
      <c r="G4" s="5">
        <v>2161</v>
      </c>
      <c r="H4" s="5">
        <v>699</v>
      </c>
      <c r="I4" s="5">
        <v>720</v>
      </c>
      <c r="J4" s="23">
        <v>745</v>
      </c>
      <c r="K4" s="23">
        <v>785</v>
      </c>
      <c r="L4" s="23">
        <v>735</v>
      </c>
      <c r="M4" s="3">
        <f>SUM(B4:L4)</f>
        <v>19262</v>
      </c>
      <c r="N4" s="4">
        <f>M4/31</f>
        <v>621.3548387096774</v>
      </c>
      <c r="P4" s="13">
        <f>N4/750*100</f>
        <v>82.84731182795699</v>
      </c>
      <c r="R4" s="9"/>
      <c r="S4" s="10">
        <v>31</v>
      </c>
    </row>
    <row r="5" spans="1:19" ht="36" customHeight="1">
      <c r="A5" s="3" t="s">
        <v>9</v>
      </c>
      <c r="B5" s="5">
        <v>4137</v>
      </c>
      <c r="C5" s="5">
        <v>768</v>
      </c>
      <c r="D5" s="5">
        <v>3467</v>
      </c>
      <c r="E5" s="5">
        <v>1858</v>
      </c>
      <c r="F5" s="5">
        <v>2103</v>
      </c>
      <c r="G5" s="5">
        <v>1653</v>
      </c>
      <c r="H5" s="5">
        <v>556</v>
      </c>
      <c r="I5" s="5">
        <v>671</v>
      </c>
      <c r="J5" s="23">
        <v>416</v>
      </c>
      <c r="K5" s="23">
        <v>690</v>
      </c>
      <c r="L5" s="23">
        <v>556</v>
      </c>
      <c r="M5" s="3">
        <f>SUM(B5:L5)</f>
        <v>16875</v>
      </c>
      <c r="N5" s="4">
        <f>M5/29</f>
        <v>581.8965517241379</v>
      </c>
      <c r="P5" s="13">
        <f>N5/650*100</f>
        <v>89.52254641909813</v>
      </c>
      <c r="R5" s="9"/>
      <c r="S5" s="10">
        <v>29</v>
      </c>
    </row>
    <row r="6" spans="1:19" ht="36" customHeight="1">
      <c r="A6" s="3" t="s">
        <v>10</v>
      </c>
      <c r="B6" s="5">
        <v>4324</v>
      </c>
      <c r="C6" s="5">
        <v>797</v>
      </c>
      <c r="D6" s="5">
        <v>3659</v>
      </c>
      <c r="E6" s="5">
        <v>1832</v>
      </c>
      <c r="F6" s="5">
        <v>1978</v>
      </c>
      <c r="G6" s="5">
        <v>1696</v>
      </c>
      <c r="H6" s="5">
        <v>576</v>
      </c>
      <c r="I6" s="5">
        <v>723</v>
      </c>
      <c r="J6" s="23">
        <v>299</v>
      </c>
      <c r="K6" s="23">
        <v>514</v>
      </c>
      <c r="L6" s="23">
        <v>414</v>
      </c>
      <c r="M6" s="3">
        <f>SUM(B6:L6)</f>
        <v>16812</v>
      </c>
      <c r="N6" s="4">
        <f>M6/31</f>
        <v>542.3225806451613</v>
      </c>
      <c r="P6" s="13">
        <f>N6/650*100</f>
        <v>83.43424317617867</v>
      </c>
      <c r="R6" s="9"/>
      <c r="S6" s="10">
        <v>31</v>
      </c>
    </row>
    <row r="7" spans="1:18" ht="36" customHeight="1">
      <c r="A7" s="3" t="s">
        <v>8</v>
      </c>
      <c r="B7" s="3">
        <f>SUM(B4:B6)</f>
        <v>12579</v>
      </c>
      <c r="C7" s="3">
        <f>SUM(C4:C6)</f>
        <v>2358</v>
      </c>
      <c r="D7" s="3">
        <f>SUM(D4:D6)</f>
        <v>10917</v>
      </c>
      <c r="E7" s="3">
        <f>SUM(E4:E6)</f>
        <v>5937</v>
      </c>
      <c r="F7" s="3">
        <f>SUM(F4:F6)</f>
        <v>6549</v>
      </c>
      <c r="G7" s="3">
        <f>SUM(G4:G6)</f>
        <v>5510</v>
      </c>
      <c r="H7" s="3">
        <f>SUM(H4:H6)</f>
        <v>1831</v>
      </c>
      <c r="I7" s="3">
        <f>SUM(I4:I6)</f>
        <v>2114</v>
      </c>
      <c r="J7" s="3">
        <f>SUM(J4:J6)</f>
        <v>1460</v>
      </c>
      <c r="K7" s="3">
        <f>SUM(K4:K6)</f>
        <v>1989</v>
      </c>
      <c r="L7" s="3">
        <f>SUM(L4:L6)</f>
        <v>1705</v>
      </c>
      <c r="M7" s="3">
        <f>SUM(M4:M6)</f>
        <v>52949</v>
      </c>
      <c r="N7" s="24">
        <f>M7/91</f>
        <v>581.8571428571429</v>
      </c>
      <c r="R7" s="9"/>
    </row>
    <row r="8" spans="1:18" ht="36" customHeight="1">
      <c r="A8" s="1" t="s">
        <v>27</v>
      </c>
      <c r="B8" s="4">
        <f>B7/91</f>
        <v>138.23076923076923</v>
      </c>
      <c r="C8" s="4">
        <f aca="true" t="shared" si="0" ref="C8:M8">C7/91</f>
        <v>25.912087912087912</v>
      </c>
      <c r="D8" s="4">
        <f t="shared" si="0"/>
        <v>119.96703296703296</v>
      </c>
      <c r="E8" s="4">
        <f t="shared" si="0"/>
        <v>65.24175824175825</v>
      </c>
      <c r="F8" s="4">
        <f t="shared" si="0"/>
        <v>71.96703296703296</v>
      </c>
      <c r="G8" s="4">
        <f t="shared" si="0"/>
        <v>60.54945054945055</v>
      </c>
      <c r="H8" s="4">
        <f t="shared" si="0"/>
        <v>20.12087912087912</v>
      </c>
      <c r="I8" s="4">
        <f t="shared" si="0"/>
        <v>23.23076923076923</v>
      </c>
      <c r="J8" s="4">
        <f t="shared" si="0"/>
        <v>16.043956043956044</v>
      </c>
      <c r="K8" s="4">
        <f t="shared" si="0"/>
        <v>21.857142857142858</v>
      </c>
      <c r="L8" s="4">
        <f t="shared" si="0"/>
        <v>18.736263736263737</v>
      </c>
      <c r="M8" s="4">
        <f t="shared" si="0"/>
        <v>581.8571428571429</v>
      </c>
      <c r="N8" s="25"/>
      <c r="R8" s="14"/>
    </row>
    <row r="9" ht="15.75">
      <c r="R9" s="14"/>
    </row>
    <row r="10" spans="1:18" ht="15.75">
      <c r="A10" s="31"/>
      <c r="B10" s="32"/>
      <c r="I10" s="13"/>
      <c r="R10" s="14"/>
    </row>
    <row r="11" ht="15.75">
      <c r="R11" s="14"/>
    </row>
  </sheetData>
  <sheetProtection/>
  <mergeCells count="3">
    <mergeCell ref="N7:N8"/>
    <mergeCell ref="A1:N1"/>
    <mergeCell ref="A2:N2"/>
  </mergeCells>
  <printOptions horizontalCentered="1"/>
  <pageMargins left="0.2755905511811024" right="0" top="0.25" bottom="0.984251968503937" header="0.2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8.140625" style="10" customWidth="1"/>
    <col min="2" max="18" width="10.28125" style="10" customWidth="1"/>
    <col min="19" max="19" width="17.421875" style="10" bestFit="1" customWidth="1"/>
    <col min="20" max="20" width="15.57421875" style="10" bestFit="1" customWidth="1"/>
    <col min="21" max="21" width="17.421875" style="10" bestFit="1" customWidth="1"/>
    <col min="22" max="22" width="15.57421875" style="10" bestFit="1" customWidth="1"/>
    <col min="23" max="23" width="8.00390625" style="10" bestFit="1" customWidth="1"/>
    <col min="24" max="24" width="3.28125" style="10" bestFit="1" customWidth="1"/>
    <col min="25" max="16384" width="9.140625" style="10" customWidth="1"/>
  </cols>
  <sheetData>
    <row r="1" spans="1:22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.75">
      <c r="A2" s="17" t="s">
        <v>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35.25" customHeight="1">
      <c r="A3" s="26" t="s">
        <v>1</v>
      </c>
      <c r="B3" s="19" t="s">
        <v>3</v>
      </c>
      <c r="C3" s="35"/>
      <c r="D3" s="19" t="s">
        <v>14</v>
      </c>
      <c r="E3" s="20"/>
      <c r="F3" s="36" t="s">
        <v>5</v>
      </c>
      <c r="G3" s="37"/>
      <c r="H3" s="19" t="s">
        <v>32</v>
      </c>
      <c r="I3" s="20"/>
      <c r="J3" s="19" t="s">
        <v>28</v>
      </c>
      <c r="K3" s="20"/>
      <c r="L3" s="19" t="s">
        <v>6</v>
      </c>
      <c r="M3" s="20"/>
      <c r="N3" s="19" t="s">
        <v>38</v>
      </c>
      <c r="O3" s="20"/>
      <c r="P3" s="38" t="s">
        <v>39</v>
      </c>
      <c r="Q3" s="39" t="s">
        <v>30</v>
      </c>
      <c r="R3" s="39"/>
      <c r="S3" s="18" t="s">
        <v>17</v>
      </c>
      <c r="T3" s="39" t="s">
        <v>19</v>
      </c>
      <c r="U3" s="18" t="s">
        <v>18</v>
      </c>
      <c r="V3" s="39" t="s">
        <v>20</v>
      </c>
    </row>
    <row r="4" spans="1:22" ht="35.25" customHeight="1">
      <c r="A4" s="27"/>
      <c r="B4" s="22" t="s">
        <v>12</v>
      </c>
      <c r="C4" s="22" t="s">
        <v>13</v>
      </c>
      <c r="D4" s="22" t="s">
        <v>12</v>
      </c>
      <c r="E4" s="22" t="s">
        <v>13</v>
      </c>
      <c r="F4" s="22" t="s">
        <v>12</v>
      </c>
      <c r="G4" s="22" t="s">
        <v>13</v>
      </c>
      <c r="H4" s="22" t="s">
        <v>12</v>
      </c>
      <c r="I4" s="22" t="s">
        <v>13</v>
      </c>
      <c r="J4" s="22" t="s">
        <v>12</v>
      </c>
      <c r="K4" s="22" t="s">
        <v>13</v>
      </c>
      <c r="L4" s="22" t="s">
        <v>12</v>
      </c>
      <c r="M4" s="22" t="s">
        <v>13</v>
      </c>
      <c r="N4" s="22" t="s">
        <v>12</v>
      </c>
      <c r="O4" s="22" t="s">
        <v>13</v>
      </c>
      <c r="P4" s="22" t="s">
        <v>12</v>
      </c>
      <c r="Q4" s="22" t="s">
        <v>12</v>
      </c>
      <c r="R4" s="22" t="s">
        <v>13</v>
      </c>
      <c r="S4" s="21"/>
      <c r="T4" s="39"/>
      <c r="U4" s="21"/>
      <c r="V4" s="39"/>
    </row>
    <row r="5" spans="1:24" ht="35.25" customHeight="1">
      <c r="A5" s="1" t="s">
        <v>11</v>
      </c>
      <c r="B5" s="5">
        <v>322</v>
      </c>
      <c r="C5" s="5">
        <f>694+99+206</f>
        <v>999</v>
      </c>
      <c r="D5" s="33">
        <v>117</v>
      </c>
      <c r="E5" s="33">
        <v>319</v>
      </c>
      <c r="F5" s="5">
        <v>171</v>
      </c>
      <c r="G5" s="5">
        <v>1427</v>
      </c>
      <c r="H5" s="5">
        <v>55</v>
      </c>
      <c r="I5" s="5">
        <v>228</v>
      </c>
      <c r="J5" s="5">
        <v>101</v>
      </c>
      <c r="K5" s="5">
        <v>116</v>
      </c>
      <c r="L5" s="5">
        <v>117</v>
      </c>
      <c r="M5" s="5">
        <f>289+12</f>
        <v>301</v>
      </c>
      <c r="N5" s="33">
        <v>15</v>
      </c>
      <c r="O5" s="33">
        <v>938</v>
      </c>
      <c r="P5" s="33">
        <v>141</v>
      </c>
      <c r="Q5" s="33"/>
      <c r="R5" s="5">
        <v>40</v>
      </c>
      <c r="S5" s="3">
        <f>B5+D5+F5+H5+J5+L5+Q5+N5+P5</f>
        <v>1039</v>
      </c>
      <c r="T5" s="4">
        <f>S5/26</f>
        <v>39.96153846153846</v>
      </c>
      <c r="U5" s="3">
        <f>C5+E5+G5+K5+M5+R5+I5+O5</f>
        <v>4368</v>
      </c>
      <c r="V5" s="4">
        <f>U5/26</f>
        <v>168</v>
      </c>
      <c r="X5" s="10">
        <v>26</v>
      </c>
    </row>
    <row r="6" spans="1:24" ht="35.25" customHeight="1">
      <c r="A6" s="1" t="s">
        <v>9</v>
      </c>
      <c r="B6" s="5">
        <v>314</v>
      </c>
      <c r="C6" s="5">
        <f>674+112+204</f>
        <v>990</v>
      </c>
      <c r="D6" s="33">
        <v>110</v>
      </c>
      <c r="E6" s="33">
        <v>321</v>
      </c>
      <c r="F6" s="5">
        <v>158</v>
      </c>
      <c r="G6" s="5">
        <v>1299</v>
      </c>
      <c r="H6" s="5">
        <v>47</v>
      </c>
      <c r="I6" s="5">
        <v>135</v>
      </c>
      <c r="J6" s="5">
        <v>119</v>
      </c>
      <c r="K6" s="5">
        <v>124</v>
      </c>
      <c r="L6" s="5">
        <v>109</v>
      </c>
      <c r="M6" s="5">
        <f>247+30</f>
        <v>277</v>
      </c>
      <c r="N6" s="33">
        <v>11</v>
      </c>
      <c r="O6" s="33">
        <v>788</v>
      </c>
      <c r="P6" s="33">
        <v>173</v>
      </c>
      <c r="Q6" s="33"/>
      <c r="R6" s="5">
        <v>50</v>
      </c>
      <c r="S6" s="3">
        <f>B6+D6+F6+H6+J6+L6+Q6+N6+P6</f>
        <v>1041</v>
      </c>
      <c r="T6" s="4">
        <f>S6/25</f>
        <v>41.64</v>
      </c>
      <c r="U6" s="3">
        <f>C6+E6+G6+K6+M6+R6+I6+O6</f>
        <v>3984</v>
      </c>
      <c r="V6" s="4">
        <f>U6/25</f>
        <v>159.36</v>
      </c>
      <c r="X6" s="10">
        <v>25</v>
      </c>
    </row>
    <row r="7" spans="1:24" ht="35.25" customHeight="1">
      <c r="A7" s="1" t="s">
        <v>10</v>
      </c>
      <c r="B7" s="5">
        <v>291</v>
      </c>
      <c r="C7" s="5">
        <f>717+198+86</f>
        <v>1001</v>
      </c>
      <c r="D7" s="33">
        <v>106</v>
      </c>
      <c r="E7" s="33">
        <v>281</v>
      </c>
      <c r="F7" s="5">
        <v>143</v>
      </c>
      <c r="G7" s="5">
        <v>1255</v>
      </c>
      <c r="H7" s="5">
        <v>52</v>
      </c>
      <c r="I7" s="5">
        <v>122</v>
      </c>
      <c r="J7" s="5">
        <v>128</v>
      </c>
      <c r="K7" s="5">
        <v>132</v>
      </c>
      <c r="L7" s="5">
        <v>90</v>
      </c>
      <c r="M7" s="5">
        <f>280+25</f>
        <v>305</v>
      </c>
      <c r="N7" s="33">
        <v>16</v>
      </c>
      <c r="O7" s="33">
        <v>913</v>
      </c>
      <c r="P7" s="33">
        <v>143</v>
      </c>
      <c r="Q7" s="33"/>
      <c r="R7" s="5">
        <v>65</v>
      </c>
      <c r="S7" s="3">
        <f>B7+D7+F7+H7+J7+L7+Q7+N7+P7</f>
        <v>969</v>
      </c>
      <c r="T7" s="4">
        <f>S7/25</f>
        <v>38.76</v>
      </c>
      <c r="U7" s="3">
        <f>C7+E7+G7+K7+M7+R7+I7+O7</f>
        <v>4074</v>
      </c>
      <c r="V7" s="4">
        <f>U7/25</f>
        <v>162.96</v>
      </c>
      <c r="X7" s="10">
        <v>25</v>
      </c>
    </row>
    <row r="8" spans="1:22" ht="35.25" customHeight="1">
      <c r="A8" s="1" t="s">
        <v>8</v>
      </c>
      <c r="B8" s="3">
        <f>SUM(B5:B7)</f>
        <v>927</v>
      </c>
      <c r="C8" s="3">
        <f>SUM(C5:C7)</f>
        <v>2990</v>
      </c>
      <c r="D8" s="3">
        <f>SUM(D5:D7)</f>
        <v>333</v>
      </c>
      <c r="E8" s="3">
        <f>SUM(E5:E7)</f>
        <v>921</v>
      </c>
      <c r="F8" s="3">
        <f>SUM(F5:F7)</f>
        <v>472</v>
      </c>
      <c r="G8" s="3">
        <f>SUM(G5:G7)</f>
        <v>3981</v>
      </c>
      <c r="H8" s="3">
        <f>SUM(H5:H7)</f>
        <v>154</v>
      </c>
      <c r="I8" s="3">
        <f>SUM(I5:I7)</f>
        <v>485</v>
      </c>
      <c r="J8" s="3">
        <f>SUM(J5:J7)</f>
        <v>348</v>
      </c>
      <c r="K8" s="3">
        <f>SUM(K5:K7)</f>
        <v>372</v>
      </c>
      <c r="L8" s="3">
        <f>SUM(L5:L7)</f>
        <v>316</v>
      </c>
      <c r="M8" s="3">
        <f>SUM(M5:M7)</f>
        <v>883</v>
      </c>
      <c r="N8" s="3">
        <f>SUM(N5:N7)</f>
        <v>42</v>
      </c>
      <c r="O8" s="3">
        <f>SUM(O5:O7)</f>
        <v>2639</v>
      </c>
      <c r="P8" s="3">
        <f>SUM(P5:P7)</f>
        <v>457</v>
      </c>
      <c r="Q8" s="3">
        <f>SUM(Q5:Q7)</f>
        <v>0</v>
      </c>
      <c r="R8" s="3">
        <f>SUM(R5:R7)</f>
        <v>155</v>
      </c>
      <c r="S8" s="3">
        <f>SUM(S5:S7)</f>
        <v>3049</v>
      </c>
      <c r="T8" s="34">
        <f>S8/76</f>
        <v>40.11842105263158</v>
      </c>
      <c r="U8" s="3">
        <f>SUM(U5:U7)</f>
        <v>12426</v>
      </c>
      <c r="V8" s="34">
        <f>U8/76</f>
        <v>163.5</v>
      </c>
    </row>
    <row r="9" spans="5:18" ht="15.75">
      <c r="E9" s="14"/>
      <c r="G9" s="14"/>
      <c r="M9" s="14"/>
      <c r="N9" s="14"/>
      <c r="O9" s="14"/>
      <c r="P9" s="14"/>
      <c r="Q9" s="14"/>
      <c r="R9" s="14"/>
    </row>
    <row r="10" spans="5:18" ht="15.75">
      <c r="E10" s="14"/>
      <c r="G10" s="14"/>
      <c r="M10" s="14"/>
      <c r="N10" s="14"/>
      <c r="O10" s="14"/>
      <c r="P10" s="14"/>
      <c r="Q10" s="14"/>
      <c r="R10" s="14"/>
    </row>
    <row r="11" spans="5:18" ht="15.75">
      <c r="E11" s="14"/>
      <c r="G11" s="14"/>
      <c r="M11" s="14"/>
      <c r="N11" s="14"/>
      <c r="O11" s="14"/>
      <c r="P11" s="14"/>
      <c r="Q11" s="14"/>
      <c r="R11" s="14"/>
    </row>
    <row r="12" spans="5:18" ht="15.75">
      <c r="E12" s="14"/>
      <c r="G12" s="14"/>
      <c r="M12" s="14"/>
      <c r="N12" s="14"/>
      <c r="O12" s="14"/>
      <c r="P12" s="14"/>
      <c r="Q12" s="14"/>
      <c r="R12" s="14"/>
    </row>
    <row r="13" spans="5:18" ht="15.75">
      <c r="E13" s="14"/>
      <c r="G13" s="14"/>
      <c r="M13" s="14"/>
      <c r="N13" s="14"/>
      <c r="O13" s="14"/>
      <c r="P13" s="14"/>
      <c r="Q13" s="14"/>
      <c r="R13" s="14"/>
    </row>
    <row r="14" spans="5:18" ht="15.75">
      <c r="E14" s="14"/>
      <c r="G14" s="14"/>
      <c r="M14" s="14"/>
      <c r="N14" s="14"/>
      <c r="O14" s="14"/>
      <c r="P14" s="14"/>
      <c r="Q14" s="14"/>
      <c r="R14" s="14"/>
    </row>
    <row r="15" spans="5:18" ht="15.75">
      <c r="E15" s="14"/>
      <c r="G15" s="14"/>
      <c r="M15" s="14"/>
      <c r="N15" s="14"/>
      <c r="O15" s="14"/>
      <c r="P15" s="14"/>
      <c r="Q15" s="14"/>
      <c r="R15" s="14"/>
    </row>
    <row r="16" spans="5:18" ht="15.75">
      <c r="E16" s="14"/>
      <c r="M16" s="14"/>
      <c r="N16" s="14"/>
      <c r="O16" s="14"/>
      <c r="P16" s="14"/>
      <c r="Q16" s="14"/>
      <c r="R16" s="14"/>
    </row>
    <row r="17" spans="13:18" ht="15.75">
      <c r="M17" s="14"/>
      <c r="N17" s="14"/>
      <c r="O17" s="14"/>
      <c r="P17" s="14"/>
      <c r="Q17" s="14"/>
      <c r="R17" s="14"/>
    </row>
  </sheetData>
  <sheetProtection/>
  <mergeCells count="15">
    <mergeCell ref="D3:E3"/>
    <mergeCell ref="A3:A4"/>
    <mergeCell ref="F3:G3"/>
    <mergeCell ref="J3:K3"/>
    <mergeCell ref="L3:M3"/>
    <mergeCell ref="Q3:R3"/>
    <mergeCell ref="N3:O3"/>
    <mergeCell ref="T3:T4"/>
    <mergeCell ref="A1:V1"/>
    <mergeCell ref="A2:V2"/>
    <mergeCell ref="U3:U4"/>
    <mergeCell ref="V3:V4"/>
    <mergeCell ref="S3:S4"/>
    <mergeCell ref="B3:C3"/>
    <mergeCell ref="H3:I3"/>
  </mergeCells>
  <printOptions horizontalCentered="1"/>
  <pageMargins left="0.16" right="0.16" top="0.71" bottom="0.984251968503937" header="0.1968503937007874" footer="0.5118110236220472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5" width="24.28125" style="10" customWidth="1"/>
    <col min="6" max="8" width="9.140625" style="10" customWidth="1"/>
    <col min="9" max="9" width="3.28125" style="10" bestFit="1" customWidth="1"/>
    <col min="10" max="16384" width="9.140625" style="10" customWidth="1"/>
  </cols>
  <sheetData>
    <row r="1" spans="1:5" ht="21" customHeight="1">
      <c r="A1" s="16" t="s">
        <v>0</v>
      </c>
      <c r="B1" s="16"/>
      <c r="C1" s="16"/>
      <c r="D1" s="16"/>
      <c r="E1" s="16"/>
    </row>
    <row r="2" spans="1:5" ht="21" customHeight="1">
      <c r="A2" s="17" t="s">
        <v>45</v>
      </c>
      <c r="B2" s="17"/>
      <c r="C2" s="17"/>
      <c r="D2" s="17"/>
      <c r="E2" s="17"/>
    </row>
    <row r="3" spans="1:5" ht="27.75" customHeight="1">
      <c r="A3" s="26" t="s">
        <v>1</v>
      </c>
      <c r="B3" s="18" t="s">
        <v>21</v>
      </c>
      <c r="C3" s="26" t="s">
        <v>22</v>
      </c>
      <c r="D3" s="18" t="s">
        <v>15</v>
      </c>
      <c r="E3" s="39" t="s">
        <v>23</v>
      </c>
    </row>
    <row r="4" spans="1:5" ht="27.75" customHeight="1">
      <c r="A4" s="27"/>
      <c r="B4" s="21"/>
      <c r="C4" s="27"/>
      <c r="D4" s="21"/>
      <c r="E4" s="39"/>
    </row>
    <row r="5" spans="1:9" ht="27.75" customHeight="1">
      <c r="A5" s="1" t="s">
        <v>11</v>
      </c>
      <c r="B5" s="5">
        <v>85</v>
      </c>
      <c r="C5" s="5">
        <v>55</v>
      </c>
      <c r="D5" s="3">
        <f>SUM(B5:C5)</f>
        <v>140</v>
      </c>
      <c r="E5" s="4">
        <f>D5/31</f>
        <v>4.516129032258065</v>
      </c>
      <c r="I5" s="10">
        <v>31</v>
      </c>
    </row>
    <row r="6" spans="1:9" ht="27.75" customHeight="1">
      <c r="A6" s="1" t="s">
        <v>9</v>
      </c>
      <c r="B6" s="5">
        <v>71</v>
      </c>
      <c r="C6" s="5">
        <v>47</v>
      </c>
      <c r="D6" s="3">
        <f>SUM(B6:C6)</f>
        <v>118</v>
      </c>
      <c r="E6" s="4">
        <f>D6/29</f>
        <v>4.068965517241379</v>
      </c>
      <c r="I6" s="10">
        <v>29</v>
      </c>
    </row>
    <row r="7" spans="1:9" ht="27.75" customHeight="1">
      <c r="A7" s="1" t="s">
        <v>10</v>
      </c>
      <c r="B7" s="5">
        <v>55</v>
      </c>
      <c r="C7" s="5">
        <v>52</v>
      </c>
      <c r="D7" s="3">
        <f>SUM(B7:C7)</f>
        <v>107</v>
      </c>
      <c r="E7" s="4">
        <f>D7/31</f>
        <v>3.4516129032258065</v>
      </c>
      <c r="I7" s="10">
        <v>31</v>
      </c>
    </row>
    <row r="8" spans="1:5" ht="27.75" customHeight="1">
      <c r="A8" s="1" t="s">
        <v>8</v>
      </c>
      <c r="B8" s="3">
        <f>SUM(B5:B7)</f>
        <v>211</v>
      </c>
      <c r="C8" s="3">
        <f>SUM(C5:C7)</f>
        <v>154</v>
      </c>
      <c r="D8" s="3">
        <f>SUM(D5:D7)</f>
        <v>365</v>
      </c>
      <c r="E8" s="34">
        <f>D8/91</f>
        <v>4.010989010989011</v>
      </c>
    </row>
    <row r="9" spans="1:3" ht="15.75">
      <c r="A9" s="30"/>
      <c r="B9" s="40"/>
      <c r="C9" s="40"/>
    </row>
    <row r="10" spans="1:4" ht="15.75">
      <c r="A10" s="30"/>
      <c r="B10" s="29"/>
      <c r="C10" s="29"/>
      <c r="D10" s="29"/>
    </row>
    <row r="11" spans="1:3" ht="15.75">
      <c r="A11" s="30"/>
      <c r="B11" s="14"/>
      <c r="C11" s="14"/>
    </row>
    <row r="12" spans="1:3" ht="15.75">
      <c r="A12" s="30"/>
      <c r="B12" s="14"/>
      <c r="C12" s="14"/>
    </row>
    <row r="13" spans="1:3" ht="15.75">
      <c r="A13" s="30"/>
      <c r="B13" s="14"/>
      <c r="C13" s="14"/>
    </row>
    <row r="14" spans="1:3" ht="15.75">
      <c r="A14" s="30"/>
      <c r="B14" s="14"/>
      <c r="C14" s="14"/>
    </row>
    <row r="15" spans="1:3" ht="15.75">
      <c r="A15" s="9"/>
      <c r="B15" s="9"/>
      <c r="C15" s="9"/>
    </row>
  </sheetData>
  <sheetProtection/>
  <mergeCells count="7">
    <mergeCell ref="A1:E1"/>
    <mergeCell ref="A2:E2"/>
    <mergeCell ref="E3:E4"/>
    <mergeCell ref="A3:A4"/>
    <mergeCell ref="B3:B4"/>
    <mergeCell ref="C3:C4"/>
    <mergeCell ref="D3:D4"/>
  </mergeCells>
  <printOptions horizontalCentered="1"/>
  <pageMargins left="0.24" right="0.22" top="0.7" bottom="0.2" header="8.07" footer="0.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 NARENDRA JASHWANTBHAI MALI</cp:lastModifiedBy>
  <cp:lastPrinted>2023-12-13T05:12:09Z</cp:lastPrinted>
  <dcterms:created xsi:type="dcterms:W3CDTF">1996-10-14T23:33:28Z</dcterms:created>
  <dcterms:modified xsi:type="dcterms:W3CDTF">2024-04-08T19:08:50Z</dcterms:modified>
  <cp:category/>
  <cp:version/>
  <cp:contentType/>
  <cp:contentStatus/>
</cp:coreProperties>
</file>